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خصيبة\"/>
    </mc:Choice>
  </mc:AlternateContent>
  <xr:revisionPtr revIDLastSave="0" documentId="13_ncr:1_{95D5E914-088C-410B-921A-4C72A6DD61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<sst xmlns="http://schemas.openxmlformats.org/spreadsheetml/2006/main" count="554" uniqueCount="447">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</sst>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9FA566A1-BC1C-4C6A-9F18-07C427FC9375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بخصيبة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(552001.26)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:15 / 8 / 1437 هـ      ترخيص رقم 498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/ 8 / 1437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خصيبة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0590760060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tkh2030@gmail.com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0590760060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L14" sqref="L14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552001.26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2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.6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4.4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F14" sqref="F14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6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4.4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15860.75</v>
      </c>
      <c r="E5" s="223">
        <f>E6</f>
        <v>6960.75</v>
      </c>
      <c r="F5" s="224">
        <f>F210</f>
        <v>8900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6960.75</v>
      </c>
      <c r="E6" s="226">
        <f>E7+E38+E134+E190</f>
        <v>6960.75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4500</v>
      </c>
      <c r="E7" s="226">
        <f>E8+E17</f>
        <v>4500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4500</v>
      </c>
      <c r="E8" s="226">
        <f>SUM(E9:E16)</f>
        <v>4500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4500</v>
      </c>
      <c r="E9" s="226">
        <v>4500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800</v>
      </c>
      <c r="E38" s="226">
        <f>E39+E49+E88+E118</f>
        <v>800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800</v>
      </c>
      <c r="E49" s="226">
        <f>E50+E52+E59+E66+E72+E74+E76+E78+E80+E82+E84+E86</f>
        <v>800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800</v>
      </c>
      <c r="E84" s="226">
        <f>E85</f>
        <v>800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800</v>
      </c>
      <c r="E85" s="226">
        <v>800</v>
      </c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1660.75</v>
      </c>
      <c r="E134" s="226">
        <f>SUM(E135,E137,E144,E150,E155,E157,E159,E161,E163,E165,E167,E169,E171,E183)</f>
        <v>1660.75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1391.25</v>
      </c>
      <c r="E144" s="226">
        <f>SUM(E145:E149)</f>
        <v>1391.25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1391.25</v>
      </c>
      <c r="E145" s="226">
        <v>1391.25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269.5</v>
      </c>
      <c r="E155" s="226">
        <f>E156</f>
        <v>269.5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269.5</v>
      </c>
      <c r="E156" s="226">
        <v>269.5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8900</v>
      </c>
      <c r="E210" s="228"/>
      <c r="F210" s="227">
        <f>SUM(F211,F249)</f>
        <v>8900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8900</v>
      </c>
      <c r="E211" s="232"/>
      <c r="F211" s="227">
        <f>SUM(F212,F214,F223,F232,F238)</f>
        <v>8900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8900</v>
      </c>
      <c r="E238" s="232"/>
      <c r="F238" s="227">
        <f>SUM(F239:F248)</f>
        <v>8900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8900</v>
      </c>
      <c r="E244" s="232"/>
      <c r="F244" s="227">
        <v>8900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15860.75</v>
      </c>
      <c r="E293" s="243">
        <f>E5</f>
        <v>6960.75</v>
      </c>
      <c r="F293" s="243">
        <f>F210</f>
        <v>8900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D20" sqref="D20"/>
    </sheetView>
  </sheetViews>
  <sheetFormatPr defaultRowHeight="13.8"/>
  <cols>
    <col min="3" max="3" width="44.3984375" customWidth="1"/>
    <col min="4" max="5" width="9.8984375" bestFit="1" customWidth="1"/>
    <col min="6" max="6" width="17.59765625" customWidth="1"/>
  </cols>
  <sheetData>
    <row r="2" spans="2:6" ht="21">
      <c r="B2" s="288" t="s">
        <v>444</v>
      </c>
      <c r="C2" s="288"/>
      <c r="D2" s="288"/>
      <c r="E2" s="288"/>
      <c r="F2" s="288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144691.76</v>
      </c>
      <c r="E7" s="204">
        <v>163831.76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4">
        <v>48029</v>
      </c>
      <c r="E10" s="204">
        <v>48029</v>
      </c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192720.76</v>
      </c>
      <c r="E15" s="161">
        <f>SUM(E7:E14)</f>
        <v>211860.76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47880</v>
      </c>
      <c r="E17" s="211">
        <v>47880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46">
        <v>325571</v>
      </c>
      <c r="E20" s="211">
        <v>320631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373451</v>
      </c>
      <c r="E22" s="161">
        <f>SUM(E17:E21)</f>
        <v>368511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566171.76</v>
      </c>
      <c r="E33" s="166">
        <f>E15+E22+E31</f>
        <v>580371.76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9" zoomScale="96" zoomScaleNormal="96" workbookViewId="0">
      <selection activeCell="G24" sqref="G24"/>
    </sheetView>
  </sheetViews>
  <sheetFormatPr defaultRowHeight="13.8"/>
  <cols>
    <col min="3" max="3" width="8.09765625" bestFit="1" customWidth="1"/>
    <col min="4" max="4" width="33.3984375" customWidth="1"/>
    <col min="5" max="5" width="10.296875" bestFit="1" customWidth="1"/>
    <col min="6" max="6" width="12.3984375" bestFit="1" customWidth="1"/>
    <col min="7" max="7" width="23.3984375" customWidth="1"/>
  </cols>
  <sheetData>
    <row r="2" spans="3:7" ht="21">
      <c r="C2" s="288" t="s">
        <v>445</v>
      </c>
      <c r="D2" s="288"/>
      <c r="E2" s="288"/>
      <c r="F2" s="288"/>
      <c r="G2" s="288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47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50">
        <f>F19+'تقرير المصروفات '!E134</f>
        <v>14170.5</v>
      </c>
      <c r="F19" s="211">
        <v>12509.75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14170.5</v>
      </c>
      <c r="F22" s="161">
        <f>SUM(F15:F21)</f>
        <v>12509.75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272020</v>
      </c>
      <c r="F25" s="204">
        <v>280920</v>
      </c>
      <c r="G25" s="160"/>
    </row>
    <row r="26" spans="3:7" ht="15.6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279981.26</v>
      </c>
      <c r="F26" s="204">
        <v>286942.01</v>
      </c>
      <c r="G26" s="160"/>
    </row>
    <row r="27" spans="3:7" ht="16.2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552001.26</v>
      </c>
      <c r="F28" s="164">
        <f>SUM(F25:F27)</f>
        <v>567862.01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6" t="s">
        <v>433</v>
      </c>
      <c r="D30" s="287"/>
      <c r="E30" s="166">
        <f>E13+E22+E28</f>
        <v>566171.76</v>
      </c>
      <c r="F30" s="166">
        <f>F13+F22+F28</f>
        <v>580371.76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9" t="s">
        <v>176</v>
      </c>
      <c r="C3" s="289"/>
      <c r="D3" s="289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8900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-8900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8900</v>
      </c>
      <c r="E38" s="117"/>
      <c r="F38" s="124">
        <v>31105006</v>
      </c>
      <c r="G38" s="125" t="s">
        <v>154</v>
      </c>
      <c r="H38" s="175"/>
      <c r="J38" s="140">
        <f t="shared" si="0"/>
        <v>-8900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8900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-8900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280920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272020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2022-05-09T15:28:54Z</dcterms:modified>
</cp:coreProperties>
</file>